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9155" windowHeight="2400" activeTab="4"/>
  </bookViews>
  <sheets>
    <sheet name="P6-5" sheetId="1" r:id="rId1"/>
    <sheet name="P6-11" sheetId="2" r:id="rId2"/>
    <sheet name="P6-17" sheetId="3" r:id="rId3"/>
    <sheet name="P6-18" sheetId="4" r:id="rId4"/>
    <sheet name="P6-22" sheetId="5" r:id="rId5"/>
  </sheets>
  <calcPr calcId="144525"/>
</workbook>
</file>

<file path=xl/calcChain.xml><?xml version="1.0" encoding="utf-8"?>
<calcChain xmlns="http://schemas.openxmlformats.org/spreadsheetml/2006/main">
  <c r="C8" i="5" l="1"/>
  <c r="C7" i="5"/>
  <c r="C6" i="5"/>
  <c r="C5" i="5"/>
  <c r="C4" i="5"/>
  <c r="F10" i="4"/>
  <c r="F15" i="4"/>
  <c r="F13" i="4"/>
  <c r="F14" i="4"/>
  <c r="C7" i="4"/>
  <c r="C10" i="2"/>
  <c r="F12" i="4"/>
  <c r="F11" i="4"/>
  <c r="F10" i="3"/>
  <c r="F11" i="3"/>
  <c r="F12" i="3"/>
  <c r="C6" i="3"/>
  <c r="C13" i="2"/>
  <c r="B19" i="1" l="1"/>
  <c r="C23" i="1"/>
  <c r="C22" i="1"/>
  <c r="C21" i="1"/>
  <c r="C20" i="1"/>
  <c r="C19" i="1"/>
  <c r="C7" i="1"/>
  <c r="C15" i="1"/>
  <c r="C14" i="1"/>
  <c r="C13" i="1"/>
  <c r="C12" i="1"/>
  <c r="C8" i="1"/>
  <c r="C6" i="1"/>
  <c r="C5" i="1"/>
  <c r="C4" i="1"/>
</calcChain>
</file>

<file path=xl/sharedStrings.xml><?xml version="1.0" encoding="utf-8"?>
<sst xmlns="http://schemas.openxmlformats.org/spreadsheetml/2006/main" count="114" uniqueCount="75">
  <si>
    <t>P6-5</t>
  </si>
  <si>
    <t>a</t>
  </si>
  <si>
    <t>Maturity Period</t>
  </si>
  <si>
    <t>3 months</t>
  </si>
  <si>
    <t>2 years</t>
  </si>
  <si>
    <t>5 years</t>
  </si>
  <si>
    <t>20 years</t>
  </si>
  <si>
    <t>2.5%+5%</t>
  </si>
  <si>
    <t>2.5%+6%</t>
  </si>
  <si>
    <t>2.5%+8%</t>
  </si>
  <si>
    <t>2.5%+9%</t>
  </si>
  <si>
    <t>b</t>
  </si>
  <si>
    <t>The Normal rate of interest would drop by 0.5% = 2.5%-2%</t>
  </si>
  <si>
    <t xml:space="preserve">Nominal rate of interest </t>
  </si>
  <si>
    <t>c</t>
  </si>
  <si>
    <t>10 years</t>
  </si>
  <si>
    <t>d</t>
  </si>
  <si>
    <t>The yield curve slopes upwards indicating increasing rates in the future</t>
  </si>
  <si>
    <t>Liquidity preference</t>
  </si>
  <si>
    <t>e</t>
  </si>
  <si>
    <t>P6-11</t>
  </si>
  <si>
    <t>Bond price and yields</t>
  </si>
  <si>
    <t>Input</t>
  </si>
  <si>
    <t>par value</t>
  </si>
  <si>
    <t>coupon rate</t>
  </si>
  <si>
    <t>maturity date</t>
  </si>
  <si>
    <t>current price quote</t>
  </si>
  <si>
    <t>dollar price of the bond</t>
  </si>
  <si>
    <t>current price quote*par value</t>
  </si>
  <si>
    <t>bond's current yield</t>
  </si>
  <si>
    <t>coupon rate * par value/dollar price</t>
  </si>
  <si>
    <t>2.5%+8.5%</t>
  </si>
  <si>
    <t>P6-17</t>
  </si>
  <si>
    <t>Bond value and changing required returns</t>
  </si>
  <si>
    <t>maturity time</t>
  </si>
  <si>
    <t>Value of the bond</t>
  </si>
  <si>
    <t>PMT</t>
  </si>
  <si>
    <t>FV</t>
  </si>
  <si>
    <t>Required return</t>
  </si>
  <si>
    <t>N in years</t>
  </si>
  <si>
    <t>coupon interest rate</t>
  </si>
  <si>
    <t>Using PV=(rate, Nper,pmt, (FV),[type])</t>
  </si>
  <si>
    <t>Possible reasons for the difference</t>
  </si>
  <si>
    <t>In the event that the required return is greater than the coupon rate, then the market value is less than the par value making the bond to sell at a discount</t>
  </si>
  <si>
    <t>changes in the firm's risk</t>
  </si>
  <si>
    <t xml:space="preserve">changes in the economic </t>
  </si>
  <si>
    <t>P6-18</t>
  </si>
  <si>
    <t>Bond Value and Time</t>
  </si>
  <si>
    <t>15 years</t>
  </si>
  <si>
    <t>Coupon interest rate</t>
  </si>
  <si>
    <t>Par bond</t>
  </si>
  <si>
    <t>P6-22</t>
  </si>
  <si>
    <t>Yield to maturity</t>
  </si>
  <si>
    <t>Maturity time</t>
  </si>
  <si>
    <t xml:space="preserve"> =Coupon interest rate * per bound</t>
  </si>
  <si>
    <t xml:space="preserve">The value of the bond approaches its par value. There is indication that it is a discount bond. </t>
  </si>
  <si>
    <t>E</t>
  </si>
  <si>
    <t>A</t>
  </si>
  <si>
    <t>D</t>
  </si>
  <si>
    <t>C</t>
  </si>
  <si>
    <t xml:space="preserve">Bond </t>
  </si>
  <si>
    <t>B</t>
  </si>
  <si>
    <t>YTM</t>
  </si>
  <si>
    <t>Note:</t>
  </si>
  <si>
    <t>YTM = (ParValue*CouponInterest + (ParValue-CurrentValue)/MaturityYears)/((ParValue+CurrentValue)/2)</t>
  </si>
  <si>
    <t>Market segregation</t>
  </si>
  <si>
    <t xml:space="preserve">The followers of the theory would associate the upward trend to a greater demand for long-term loans compared to the short termed ones. </t>
  </si>
  <si>
    <t>Nominal interest rates and yield curves</t>
  </si>
  <si>
    <t>for real rate of interest = 2.5%</t>
  </si>
  <si>
    <t>for real rate of interest = 2%</t>
  </si>
  <si>
    <t xml:space="preserve">Any liquidity preference follower would attribute the upward sloping trend to investors preference to short-term investments. The lenders' desire it to lend short term while that of the business is to borrow long-term. </t>
  </si>
  <si>
    <t>yield to maturity</t>
  </si>
  <si>
    <t>At a discount. The dollar price of the bond of $977.08 is lower than the par value of $1000.</t>
  </si>
  <si>
    <t xml:space="preserve">The bond's YTM is greater than the current yield. The difference is due to the inclusion of price appreciation input in YTM between now and the date of maturity, May 15, 2023. </t>
  </si>
  <si>
    <t>As the maturity declines, the market value approaches the par value. It translates to the yield to maturity approaching coupon interest rate with the declining maturity time. As indicated in Bond case B, the coupon rate is equal to YTM when the bond's current and par value are equal irrespective of the time to maturity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</si>
</sst>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44" formatCode="_(&quot;$&quot;* #,##0.00_);_(&quot;$&quot;* \(#,##0.00\);_(&quot;$&quot;* &quot;-&quot;??_);_(@_)"/>
    <numFmt numFmtId="164" formatCode="0.0%"/>
    <numFmt numFmtId="168" formatCode="[$-409]mmmm\ d\,\ yyyy;@"/>
    <numFmt numFmtId="169" formatCode="0.000%"/>
    <numFmt numFmtId="176" formatCode="0.0000"/>
  </numFmts>
  <fonts count="6" x14ac:knownFonts="1">
    <font>
      <sz val="11"/>
      <color theme="1"/>
      <name val="Calibri"/>
      <family val="2"/>
      <scheme val="minor"/>
    </font>
    <font>
      <sz val="11"/>
      <color theme="1"/>
      <name val="Calibri"/>
      <family val="2"/>
      <scheme val="minor"/>
    </font>
    <font>
      <sz val="12"/>
      <color theme="1"/>
      <name val="Times New Roman"/>
      <family val="1"/>
    </font>
    <font>
      <i/>
      <sz val="12"/>
      <color theme="1"/>
      <name val="Times New Roman"/>
      <family val="1"/>
    </font>
    <font>
      <b/>
      <sz val="12"/>
      <color theme="1"/>
      <name val="Times New Roman"/>
      <family val="1"/>
    </font>
    <font>
      <sz val="12"/>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2" fillId="0" borderId="0" xfId="0" applyFont="1"/>
    <xf numFmtId="176" fontId="2" fillId="0" borderId="0" xfId="0" applyNumberFormat="1" applyFont="1"/>
    <xf numFmtId="10" fontId="2" fillId="0" borderId="0" xfId="0" applyNumberFormat="1" applyFont="1"/>
    <xf numFmtId="9" fontId="2" fillId="0" borderId="0" xfId="0" applyNumberFormat="1" applyFont="1"/>
    <xf numFmtId="0" fontId="3" fillId="0" borderId="0" xfId="0" applyFont="1"/>
    <xf numFmtId="0" fontId="2" fillId="0" borderId="0" xfId="0" applyFont="1" applyAlignment="1">
      <alignment wrapText="1"/>
    </xf>
    <xf numFmtId="0" fontId="4" fillId="0" borderId="0" xfId="0" applyFont="1"/>
    <xf numFmtId="44" fontId="2" fillId="0" borderId="0" xfId="1" applyFont="1"/>
    <xf numFmtId="0" fontId="2" fillId="0" borderId="0" xfId="0" applyFont="1" applyAlignment="1">
      <alignment horizontal="right"/>
    </xf>
    <xf numFmtId="44" fontId="2" fillId="0" borderId="0" xfId="0" applyNumberFormat="1" applyFont="1"/>
    <xf numFmtId="44" fontId="2" fillId="0" borderId="0" xfId="1" applyFont="1" applyAlignment="1">
      <alignment horizontal="right"/>
    </xf>
    <xf numFmtId="8" fontId="5" fillId="0" borderId="0" xfId="0" applyNumberFormat="1" applyFont="1"/>
    <xf numFmtId="44" fontId="2" fillId="2" borderId="0" xfId="1" applyFont="1" applyFill="1"/>
    <xf numFmtId="8" fontId="2" fillId="0" borderId="0" xfId="0" applyNumberFormat="1" applyFont="1"/>
    <xf numFmtId="44" fontId="2" fillId="0" borderId="0" xfId="1" applyFont="1" applyFill="1"/>
    <xf numFmtId="0" fontId="4" fillId="0" borderId="0" xfId="0" applyFont="1" applyAlignment="1">
      <alignment horizontal="right"/>
    </xf>
    <xf numFmtId="44" fontId="4" fillId="0" borderId="0" xfId="1" applyFont="1"/>
    <xf numFmtId="9" fontId="2" fillId="0" borderId="0" xfId="0" applyNumberFormat="1" applyFont="1" applyAlignment="1">
      <alignment horizontal="right"/>
    </xf>
    <xf numFmtId="44" fontId="5" fillId="0" borderId="0" xfId="1" applyFont="1" applyFill="1"/>
    <xf numFmtId="0" fontId="2" fillId="0" borderId="0" xfId="0" applyFont="1"/>
    <xf numFmtId="168" fontId="2" fillId="0" borderId="0" xfId="0" applyNumberFormat="1" applyFont="1"/>
    <xf numFmtId="169" fontId="2" fillId="0" borderId="0" xfId="0" applyNumberFormat="1" applyFont="1"/>
    <xf numFmtId="44" fontId="2" fillId="2" borderId="0" xfId="0" applyNumberFormat="1" applyFont="1" applyFill="1"/>
    <xf numFmtId="10" fontId="2" fillId="2" borderId="0" xfId="0" applyNumberFormat="1" applyFont="1" applyFill="1"/>
    <xf numFmtId="10" fontId="3" fillId="0" borderId="0" xfId="0" applyNumberFormat="1" applyFont="1" applyAlignment="1">
      <alignment horizontal="right"/>
    </xf>
    <xf numFmtId="164" fontId="2" fillId="0" borderId="0" xfId="0" applyNumberFormat="1" applyFont="1"/>
    <xf numFmtId="0" fontId="2" fillId="2" borderId="0" xfId="0" applyFont="1"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Yield curve</a:t>
            </a:r>
          </a:p>
        </c:rich>
      </c:tx>
      <c:layout/>
      <c:overlay val="0"/>
    </c:title>
    <c:autoTitleDeleted val="0"/>
    <c:plotArea>
      <c:layout/>
      <c:scatterChart>
        <c:scatterStyle val="smoothMarker"/>
        <c:varyColors val="0"/>
        <c:ser>
          <c:idx val="0"/>
          <c:order val="0"/>
          <c:tx>
            <c:strRef>
              <c:f>'P6-5'!$C$18</c:f>
              <c:strCache>
                <c:ptCount val="1"/>
                <c:pt idx="0">
                  <c:v>Nominal rate of interest </c:v>
                </c:pt>
              </c:strCache>
            </c:strRef>
          </c:tx>
          <c:marker>
            <c:symbol val="none"/>
          </c:marker>
          <c:xVal>
            <c:numRef>
              <c:f>'P6-5'!$B$19:$B$23</c:f>
              <c:numCache>
                <c:formatCode>General</c:formatCode>
                <c:ptCount val="5"/>
                <c:pt idx="0">
                  <c:v>0.25</c:v>
                </c:pt>
                <c:pt idx="1">
                  <c:v>2</c:v>
                </c:pt>
                <c:pt idx="2">
                  <c:v>5</c:v>
                </c:pt>
                <c:pt idx="3">
                  <c:v>10</c:v>
                </c:pt>
                <c:pt idx="4">
                  <c:v>20</c:v>
                </c:pt>
              </c:numCache>
            </c:numRef>
          </c:xVal>
          <c:yVal>
            <c:numRef>
              <c:f>'P6-5'!$C$19:$C$23</c:f>
              <c:numCache>
                <c:formatCode>0.00%</c:formatCode>
                <c:ptCount val="5"/>
                <c:pt idx="0">
                  <c:v>7.5000000000000011E-2</c:v>
                </c:pt>
                <c:pt idx="1">
                  <c:v>8.4999999999999992E-2</c:v>
                </c:pt>
                <c:pt idx="2">
                  <c:v>0.10500000000000001</c:v>
                </c:pt>
                <c:pt idx="3">
                  <c:v>0.11000000000000001</c:v>
                </c:pt>
                <c:pt idx="4">
                  <c:v>0.11499999999999999</c:v>
                </c:pt>
              </c:numCache>
            </c:numRef>
          </c:yVal>
          <c:smooth val="1"/>
        </c:ser>
        <c:dLbls>
          <c:showLegendKey val="0"/>
          <c:showVal val="0"/>
          <c:showCatName val="0"/>
          <c:showSerName val="0"/>
          <c:showPercent val="0"/>
          <c:showBubbleSize val="0"/>
        </c:dLbls>
        <c:axId val="70853760"/>
        <c:axId val="70856064"/>
      </c:scatterChart>
      <c:valAx>
        <c:axId val="70853760"/>
        <c:scaling>
          <c:orientation val="minMax"/>
        </c:scaling>
        <c:delete val="0"/>
        <c:axPos val="b"/>
        <c:title>
          <c:tx>
            <c:rich>
              <a:bodyPr/>
              <a:lstStyle/>
              <a:p>
                <a:pPr>
                  <a:defRPr/>
                </a:pPr>
                <a:r>
                  <a:rPr lang="en-US"/>
                  <a:t>Maturity time in years</a:t>
                </a:r>
              </a:p>
            </c:rich>
          </c:tx>
          <c:layout/>
          <c:overlay val="0"/>
        </c:title>
        <c:numFmt formatCode="General" sourceLinked="1"/>
        <c:majorTickMark val="out"/>
        <c:minorTickMark val="none"/>
        <c:tickLblPos val="nextTo"/>
        <c:crossAx val="70856064"/>
        <c:crosses val="autoZero"/>
        <c:crossBetween val="midCat"/>
      </c:valAx>
      <c:valAx>
        <c:axId val="70856064"/>
        <c:scaling>
          <c:orientation val="minMax"/>
        </c:scaling>
        <c:delete val="0"/>
        <c:axPos val="l"/>
        <c:majorGridlines/>
        <c:title>
          <c:tx>
            <c:rich>
              <a:bodyPr rot="-5400000" vert="horz"/>
              <a:lstStyle/>
              <a:p>
                <a:pPr>
                  <a:defRPr/>
                </a:pPr>
                <a:r>
                  <a:rPr lang="en-US"/>
                  <a:t>Rate in %</a:t>
                </a:r>
              </a:p>
            </c:rich>
          </c:tx>
          <c:layout/>
          <c:overlay val="0"/>
        </c:title>
        <c:numFmt formatCode="0.00%" sourceLinked="1"/>
        <c:majorTickMark val="out"/>
        <c:minorTickMark val="none"/>
        <c:tickLblPos val="nextTo"/>
        <c:crossAx val="70853760"/>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Market value of the bond vs. Required return</a:t>
            </a:r>
          </a:p>
        </c:rich>
      </c:tx>
      <c:layout/>
      <c:overlay val="0"/>
    </c:title>
    <c:autoTitleDeleted val="0"/>
    <c:plotArea>
      <c:layout/>
      <c:scatterChart>
        <c:scatterStyle val="smoothMarker"/>
        <c:varyColors val="0"/>
        <c:ser>
          <c:idx val="0"/>
          <c:order val="0"/>
          <c:tx>
            <c:strRef>
              <c:f>'P6-17'!$C$15</c:f>
              <c:strCache>
                <c:ptCount val="1"/>
                <c:pt idx="0">
                  <c:v>Value of the bond</c:v>
                </c:pt>
              </c:strCache>
            </c:strRef>
          </c:tx>
          <c:marker>
            <c:symbol val="none"/>
          </c:marker>
          <c:xVal>
            <c:numRef>
              <c:f>'P6-17'!$B$16:$B$18</c:f>
              <c:numCache>
                <c:formatCode>0%</c:formatCode>
                <c:ptCount val="3"/>
                <c:pt idx="0">
                  <c:v>0.08</c:v>
                </c:pt>
                <c:pt idx="1">
                  <c:v>0.11</c:v>
                </c:pt>
                <c:pt idx="2">
                  <c:v>0.15</c:v>
                </c:pt>
              </c:numCache>
            </c:numRef>
          </c:xVal>
          <c:yVal>
            <c:numRef>
              <c:f>'P6-17'!$C$16:$C$18</c:f>
              <c:numCache>
                <c:formatCode>_("$"* #,##0.00_);_("$"* \(#,##0.00\);_("$"* "-"??_);_(@_)</c:formatCode>
                <c:ptCount val="3"/>
                <c:pt idx="0">
                  <c:v>1226.08</c:v>
                </c:pt>
                <c:pt idx="1">
                  <c:v>1000</c:v>
                </c:pt>
                <c:pt idx="2">
                  <c:v>783.18</c:v>
                </c:pt>
              </c:numCache>
            </c:numRef>
          </c:yVal>
          <c:smooth val="1"/>
        </c:ser>
        <c:dLbls>
          <c:showLegendKey val="0"/>
          <c:showVal val="0"/>
          <c:showCatName val="0"/>
          <c:showSerName val="0"/>
          <c:showPercent val="0"/>
          <c:showBubbleSize val="0"/>
        </c:dLbls>
        <c:axId val="172809216"/>
        <c:axId val="172807680"/>
      </c:scatterChart>
      <c:valAx>
        <c:axId val="172809216"/>
        <c:scaling>
          <c:orientation val="minMax"/>
          <c:min val="6.0000000000000012E-2"/>
        </c:scaling>
        <c:delete val="0"/>
        <c:axPos val="b"/>
        <c:title>
          <c:tx>
            <c:rich>
              <a:bodyPr/>
              <a:lstStyle/>
              <a:p>
                <a:pPr>
                  <a:defRPr/>
                </a:pPr>
                <a:r>
                  <a:rPr lang="en-US"/>
                  <a:t>Required return, %</a:t>
                </a:r>
              </a:p>
            </c:rich>
          </c:tx>
          <c:layout/>
          <c:overlay val="0"/>
        </c:title>
        <c:numFmt formatCode="0%" sourceLinked="1"/>
        <c:majorTickMark val="out"/>
        <c:minorTickMark val="none"/>
        <c:tickLblPos val="nextTo"/>
        <c:crossAx val="172807680"/>
        <c:crosses val="autoZero"/>
        <c:crossBetween val="midCat"/>
      </c:valAx>
      <c:valAx>
        <c:axId val="172807680"/>
        <c:scaling>
          <c:orientation val="minMax"/>
          <c:min val="600"/>
        </c:scaling>
        <c:delete val="0"/>
        <c:axPos val="l"/>
        <c:majorGridlines/>
        <c:title>
          <c:tx>
            <c:rich>
              <a:bodyPr rot="-5400000" vert="horz"/>
              <a:lstStyle/>
              <a:p>
                <a:pPr>
                  <a:defRPr/>
                </a:pPr>
                <a:r>
                  <a:rPr lang="en-US"/>
                  <a:t>Market value of the bond $</a:t>
                </a:r>
              </a:p>
            </c:rich>
          </c:tx>
          <c:layout/>
          <c:overlay val="0"/>
        </c:title>
        <c:numFmt formatCode="_(&quot;$&quot;* #,##0.00_);_(&quot;$&quot;* \(#,##0.00\);_(&quot;$&quot;* &quot;-&quot;??_);_(@_)" sourceLinked="1"/>
        <c:majorTickMark val="out"/>
        <c:minorTickMark val="none"/>
        <c:tickLblPos val="nextTo"/>
        <c:crossAx val="172809216"/>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xPr>
        <a:bodyPr/>
        <a:lstStyle/>
        <a:p>
          <a:pPr>
            <a:defRPr sz="1400"/>
          </a:pPr>
          <a:endParaRPr lang="en-US"/>
        </a:p>
      </c:txPr>
    </c:title>
    <c:autoTitleDeleted val="0"/>
    <c:plotArea>
      <c:layout/>
      <c:scatterChart>
        <c:scatterStyle val="smoothMarker"/>
        <c:varyColors val="0"/>
        <c:ser>
          <c:idx val="0"/>
          <c:order val="0"/>
          <c:tx>
            <c:strRef>
              <c:f>'P6-18'!$D$18</c:f>
              <c:strCache>
                <c:ptCount val="1"/>
                <c:pt idx="0">
                  <c:v>Value of the bond</c:v>
                </c:pt>
              </c:strCache>
            </c:strRef>
          </c:tx>
          <c:marker>
            <c:symbol val="none"/>
          </c:marker>
          <c:xVal>
            <c:numRef>
              <c:f>'P6-18'!$C$19:$C$24</c:f>
              <c:numCache>
                <c:formatCode>General</c:formatCode>
                <c:ptCount val="6"/>
                <c:pt idx="0">
                  <c:v>1</c:v>
                </c:pt>
                <c:pt idx="1">
                  <c:v>3</c:v>
                </c:pt>
                <c:pt idx="2">
                  <c:v>6</c:v>
                </c:pt>
                <c:pt idx="3">
                  <c:v>9</c:v>
                </c:pt>
                <c:pt idx="4">
                  <c:v>12</c:v>
                </c:pt>
                <c:pt idx="5">
                  <c:v>15</c:v>
                </c:pt>
              </c:numCache>
            </c:numRef>
          </c:xVal>
          <c:yVal>
            <c:numRef>
              <c:f>'P6-18'!$D$19:$D$24</c:f>
              <c:numCache>
                <c:formatCode>_("$"* #,##0.00_);_("$"* \(#,##0.00\);_("$"* "-"??_);_(@_)</c:formatCode>
                <c:ptCount val="6"/>
                <c:pt idx="0">
                  <c:v>982.46</c:v>
                </c:pt>
                <c:pt idx="1">
                  <c:v>953.57</c:v>
                </c:pt>
                <c:pt idx="2">
                  <c:v>922.23</c:v>
                </c:pt>
                <c:pt idx="3">
                  <c:v>901.07</c:v>
                </c:pt>
                <c:pt idx="4">
                  <c:v>886.79</c:v>
                </c:pt>
                <c:pt idx="5">
                  <c:v>877.16</c:v>
                </c:pt>
              </c:numCache>
            </c:numRef>
          </c:yVal>
          <c:smooth val="1"/>
        </c:ser>
        <c:dLbls>
          <c:showLegendKey val="0"/>
          <c:showVal val="0"/>
          <c:showCatName val="0"/>
          <c:showSerName val="0"/>
          <c:showPercent val="0"/>
          <c:showBubbleSize val="0"/>
        </c:dLbls>
        <c:axId val="248785920"/>
        <c:axId val="248784384"/>
      </c:scatterChart>
      <c:valAx>
        <c:axId val="248785920"/>
        <c:scaling>
          <c:orientation val="minMax"/>
        </c:scaling>
        <c:delete val="0"/>
        <c:axPos val="b"/>
        <c:title>
          <c:tx>
            <c:rich>
              <a:bodyPr/>
              <a:lstStyle/>
              <a:p>
                <a:pPr>
                  <a:defRPr/>
                </a:pPr>
                <a:r>
                  <a:rPr lang="en-US"/>
                  <a:t>Time to maturity in years</a:t>
                </a:r>
              </a:p>
            </c:rich>
          </c:tx>
          <c:layout/>
          <c:overlay val="0"/>
        </c:title>
        <c:numFmt formatCode="General" sourceLinked="1"/>
        <c:majorTickMark val="out"/>
        <c:minorTickMark val="none"/>
        <c:tickLblPos val="nextTo"/>
        <c:crossAx val="248784384"/>
        <c:crosses val="autoZero"/>
        <c:crossBetween val="midCat"/>
      </c:valAx>
      <c:valAx>
        <c:axId val="248784384"/>
        <c:scaling>
          <c:orientation val="minMax"/>
        </c:scaling>
        <c:delete val="0"/>
        <c:axPos val="l"/>
        <c:majorGridlines/>
        <c:title>
          <c:tx>
            <c:rich>
              <a:bodyPr rot="-5400000" vert="horz"/>
              <a:lstStyle/>
              <a:p>
                <a:pPr>
                  <a:defRPr/>
                </a:pPr>
                <a:r>
                  <a:rPr lang="en-US"/>
                  <a:t>Market Value of the bond, $</a:t>
                </a:r>
              </a:p>
            </c:rich>
          </c:tx>
          <c:layout/>
          <c:overlay val="0"/>
        </c:title>
        <c:numFmt formatCode="_(&quot;$&quot;* #,##0.00_);_(&quot;$&quot;* \(#,##0.00\);_(&quot;$&quot;* &quot;-&quot;??_);_(@_)" sourceLinked="1"/>
        <c:majorTickMark val="out"/>
        <c:minorTickMark val="none"/>
        <c:tickLblPos val="nextTo"/>
        <c:crossAx val="248785920"/>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85725</xdr:colOff>
      <xdr:row>17</xdr:row>
      <xdr:rowOff>38100</xdr:rowOff>
    </xdr:from>
    <xdr:to>
      <xdr:col>11</xdr:col>
      <xdr:colOff>390525</xdr:colOff>
      <xdr:row>29</xdr:row>
      <xdr:rowOff>19050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323850</xdr:colOff>
      <xdr:row>23</xdr:row>
      <xdr:rowOff>180975</xdr:rowOff>
    </xdr:from>
    <xdr:to>
      <xdr:col>10</xdr:col>
      <xdr:colOff>104775</xdr:colOff>
      <xdr:row>24</xdr:row>
      <xdr:rowOff>0</xdr:rowOff>
    </xdr:to>
    <xdr:cxnSp macro="">
      <xdr:nvCxnSpPr>
        <xdr:cNvPr id="4" name="Straight Connector 3"/>
        <xdr:cNvCxnSpPr/>
      </xdr:nvCxnSpPr>
      <xdr:spPr>
        <a:xfrm flipV="1">
          <a:off x="4838700" y="4562475"/>
          <a:ext cx="2828925" cy="9525"/>
        </a:xfrm>
        <a:prstGeom prst="line">
          <a:avLst/>
        </a:prstGeom>
        <a:ln w="19050">
          <a:solidFill>
            <a:srgbClr val="C00000"/>
          </a:solidFill>
          <a:prstDash val="lg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323850</xdr:colOff>
      <xdr:row>13</xdr:row>
      <xdr:rowOff>85725</xdr:rowOff>
    </xdr:from>
    <xdr:to>
      <xdr:col>12</xdr:col>
      <xdr:colOff>95250</xdr:colOff>
      <xdr:row>27</xdr:row>
      <xdr:rowOff>161925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261937</xdr:colOff>
      <xdr:row>16</xdr:row>
      <xdr:rowOff>9531</xdr:rowOff>
    </xdr:from>
    <xdr:to>
      <xdr:col>13</xdr:col>
      <xdr:colOff>357187</xdr:colOff>
      <xdr:row>30</xdr:row>
      <xdr:rowOff>85731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opLeftCell="A24" workbookViewId="0">
      <selection activeCell="B33" sqref="B33:K33"/>
    </sheetView>
  </sheetViews>
  <sheetFormatPr defaultRowHeight="15.75" x14ac:dyDescent="0.25"/>
  <cols>
    <col min="1" max="1" width="9.140625" style="7"/>
    <col min="2" max="2" width="16.7109375" style="1" customWidth="1"/>
    <col min="3" max="3" width="15" style="1" customWidth="1"/>
    <col min="4" max="4" width="17.7109375" style="9" customWidth="1"/>
    <col min="5" max="16384" width="9.140625" style="1"/>
  </cols>
  <sheetData>
    <row r="1" spans="1:5" s="7" customFormat="1" x14ac:dyDescent="0.25">
      <c r="A1" s="7" t="s">
        <v>0</v>
      </c>
      <c r="B1" s="7" t="s">
        <v>67</v>
      </c>
      <c r="D1" s="16"/>
    </row>
    <row r="3" spans="1:5" x14ac:dyDescent="0.25">
      <c r="A3" s="7" t="s">
        <v>1</v>
      </c>
      <c r="B3" s="1" t="s">
        <v>2</v>
      </c>
      <c r="C3" s="1" t="s">
        <v>13</v>
      </c>
    </row>
    <row r="4" spans="1:5" x14ac:dyDescent="0.25">
      <c r="B4" s="1" t="s">
        <v>3</v>
      </c>
      <c r="C4" s="24">
        <f>2.5%+5%</f>
        <v>7.5000000000000011E-2</v>
      </c>
      <c r="D4" s="25" t="s">
        <v>7</v>
      </c>
      <c r="E4" s="5" t="s">
        <v>68</v>
      </c>
    </row>
    <row r="5" spans="1:5" x14ac:dyDescent="0.25">
      <c r="B5" s="1" t="s">
        <v>4</v>
      </c>
      <c r="C5" s="24">
        <f>2.5%+6%</f>
        <v>8.4999999999999992E-2</v>
      </c>
      <c r="D5" s="25" t="s">
        <v>8</v>
      </c>
    </row>
    <row r="6" spans="1:5" x14ac:dyDescent="0.25">
      <c r="B6" s="1" t="s">
        <v>5</v>
      </c>
      <c r="C6" s="24">
        <f>2.5%+8%</f>
        <v>0.10500000000000001</v>
      </c>
      <c r="D6" s="25" t="s">
        <v>9</v>
      </c>
    </row>
    <row r="7" spans="1:5" x14ac:dyDescent="0.25">
      <c r="B7" s="1" t="s">
        <v>15</v>
      </c>
      <c r="C7" s="24">
        <f>2.5%+8.5%</f>
        <v>0.11000000000000001</v>
      </c>
      <c r="D7" s="25" t="s">
        <v>31</v>
      </c>
    </row>
    <row r="8" spans="1:5" x14ac:dyDescent="0.25">
      <c r="B8" s="1" t="s">
        <v>6</v>
      </c>
      <c r="C8" s="24">
        <f>2.5%+9%</f>
        <v>0.11499999999999999</v>
      </c>
      <c r="D8" s="25" t="s">
        <v>10</v>
      </c>
    </row>
    <row r="11" spans="1:5" x14ac:dyDescent="0.25">
      <c r="A11" s="7" t="s">
        <v>11</v>
      </c>
      <c r="B11" s="1" t="s">
        <v>2</v>
      </c>
      <c r="C11" s="1" t="s">
        <v>13</v>
      </c>
    </row>
    <row r="12" spans="1:5" x14ac:dyDescent="0.25">
      <c r="B12" s="1" t="s">
        <v>3</v>
      </c>
      <c r="C12" s="3">
        <f>2%+5%</f>
        <v>7.0000000000000007E-2</v>
      </c>
      <c r="D12" s="5" t="s">
        <v>69</v>
      </c>
    </row>
    <row r="13" spans="1:5" x14ac:dyDescent="0.25">
      <c r="B13" s="1" t="s">
        <v>4</v>
      </c>
      <c r="C13" s="3">
        <f>2%+6%</f>
        <v>0.08</v>
      </c>
    </row>
    <row r="14" spans="1:5" x14ac:dyDescent="0.25">
      <c r="B14" s="1" t="s">
        <v>5</v>
      </c>
      <c r="C14" s="26">
        <f>2%+8%</f>
        <v>0.1</v>
      </c>
    </row>
    <row r="15" spans="1:5" x14ac:dyDescent="0.25">
      <c r="B15" s="1" t="s">
        <v>6</v>
      </c>
      <c r="C15" s="3">
        <f>2%+9%</f>
        <v>0.11</v>
      </c>
    </row>
    <row r="16" spans="1:5" x14ac:dyDescent="0.25">
      <c r="B16" s="27" t="s">
        <v>12</v>
      </c>
      <c r="C16" s="27"/>
      <c r="D16" s="27"/>
      <c r="E16" s="27"/>
    </row>
    <row r="18" spans="1:3" x14ac:dyDescent="0.25">
      <c r="A18" s="7" t="s">
        <v>14</v>
      </c>
      <c r="B18" s="1" t="s">
        <v>2</v>
      </c>
      <c r="C18" s="1" t="s">
        <v>13</v>
      </c>
    </row>
    <row r="19" spans="1:3" x14ac:dyDescent="0.25">
      <c r="B19" s="1">
        <f>3/12</f>
        <v>0.25</v>
      </c>
      <c r="C19" s="3">
        <f>2.5%+5%</f>
        <v>7.5000000000000011E-2</v>
      </c>
    </row>
    <row r="20" spans="1:3" x14ac:dyDescent="0.25">
      <c r="B20" s="1">
        <v>2</v>
      </c>
      <c r="C20" s="3">
        <f>2.5%+6%</f>
        <v>8.4999999999999992E-2</v>
      </c>
    </row>
    <row r="21" spans="1:3" x14ac:dyDescent="0.25">
      <c r="B21" s="1">
        <v>5</v>
      </c>
      <c r="C21" s="3">
        <f>2.5%+8%</f>
        <v>0.10500000000000001</v>
      </c>
    </row>
    <row r="22" spans="1:3" x14ac:dyDescent="0.25">
      <c r="B22" s="1">
        <v>10</v>
      </c>
      <c r="C22" s="3">
        <f>2.5%+8.5%</f>
        <v>0.11000000000000001</v>
      </c>
    </row>
    <row r="23" spans="1:3" x14ac:dyDescent="0.25">
      <c r="B23" s="1">
        <v>20</v>
      </c>
      <c r="C23" s="3">
        <f>2.5%+9%</f>
        <v>0.11499999999999999</v>
      </c>
    </row>
    <row r="26" spans="1:3" ht="52.5" customHeight="1" x14ac:dyDescent="0.25">
      <c r="B26" s="6" t="s">
        <v>17</v>
      </c>
      <c r="C26" s="6"/>
    </row>
    <row r="32" spans="1:3" x14ac:dyDescent="0.25">
      <c r="A32" s="7" t="s">
        <v>16</v>
      </c>
      <c r="B32" s="1" t="s">
        <v>18</v>
      </c>
    </row>
    <row r="33" spans="1:11" ht="32.25" customHeight="1" x14ac:dyDescent="0.25">
      <c r="B33" s="6" t="s">
        <v>70</v>
      </c>
      <c r="C33" s="6"/>
      <c r="D33" s="6"/>
      <c r="E33" s="6"/>
      <c r="F33" s="6"/>
      <c r="G33" s="6"/>
      <c r="H33" s="6"/>
      <c r="I33" s="6"/>
      <c r="J33" s="6"/>
      <c r="K33" s="6"/>
    </row>
    <row r="36" spans="1:11" x14ac:dyDescent="0.25">
      <c r="A36" s="7" t="s">
        <v>19</v>
      </c>
      <c r="B36" s="1" t="s">
        <v>65</v>
      </c>
    </row>
    <row r="37" spans="1:11" x14ac:dyDescent="0.25">
      <c r="B37" s="1" t="s">
        <v>66</v>
      </c>
    </row>
  </sheetData>
  <mergeCells count="3">
    <mergeCell ref="B16:E16"/>
    <mergeCell ref="B26:C26"/>
    <mergeCell ref="B33:K33"/>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2" workbookViewId="0">
      <selection activeCell="B15" sqref="A1:XFD1048576"/>
    </sheetView>
  </sheetViews>
  <sheetFormatPr defaultRowHeight="15.75" x14ac:dyDescent="0.25"/>
  <cols>
    <col min="1" max="1" width="9.140625" style="7"/>
    <col min="2" max="2" width="34.42578125" style="1" customWidth="1"/>
    <col min="3" max="3" width="14.42578125" style="1" customWidth="1"/>
    <col min="4" max="16384" width="9.140625" style="1"/>
  </cols>
  <sheetData>
    <row r="1" spans="1:4" s="7" customFormat="1" x14ac:dyDescent="0.25">
      <c r="A1" s="7" t="s">
        <v>20</v>
      </c>
      <c r="B1" s="7" t="s">
        <v>21</v>
      </c>
    </row>
    <row r="2" spans="1:4" x14ac:dyDescent="0.25">
      <c r="B2" s="1" t="s">
        <v>22</v>
      </c>
    </row>
    <row r="3" spans="1:4" x14ac:dyDescent="0.25">
      <c r="B3" s="1" t="s">
        <v>23</v>
      </c>
      <c r="C3" s="8">
        <v>1000</v>
      </c>
    </row>
    <row r="4" spans="1:4" x14ac:dyDescent="0.25">
      <c r="B4" s="1" t="s">
        <v>24</v>
      </c>
      <c r="C4" s="3">
        <v>5.7000000000000002E-2</v>
      </c>
    </row>
    <row r="5" spans="1:4" x14ac:dyDescent="0.25">
      <c r="B5" s="1" t="s">
        <v>25</v>
      </c>
      <c r="C5" s="21">
        <v>45061</v>
      </c>
    </row>
    <row r="6" spans="1:4" x14ac:dyDescent="0.25">
      <c r="B6" s="1" t="s">
        <v>26</v>
      </c>
      <c r="C6" s="22">
        <v>0.97707999999999995</v>
      </c>
    </row>
    <row r="7" spans="1:4" x14ac:dyDescent="0.25">
      <c r="B7" s="1" t="s">
        <v>71</v>
      </c>
      <c r="C7" s="22">
        <v>6.0339999999999998E-2</v>
      </c>
    </row>
    <row r="9" spans="1:4" x14ac:dyDescent="0.25">
      <c r="A9" s="7" t="s">
        <v>1</v>
      </c>
      <c r="B9" s="1" t="s">
        <v>27</v>
      </c>
    </row>
    <row r="10" spans="1:4" x14ac:dyDescent="0.25">
      <c r="B10" s="1" t="s">
        <v>28</v>
      </c>
      <c r="C10" s="23">
        <f>C3*C6</f>
        <v>977.07999999999993</v>
      </c>
    </row>
    <row r="12" spans="1:4" x14ac:dyDescent="0.25">
      <c r="A12" s="7" t="s">
        <v>11</v>
      </c>
      <c r="B12" s="1" t="s">
        <v>29</v>
      </c>
    </row>
    <row r="13" spans="1:4" x14ac:dyDescent="0.25">
      <c r="B13" s="1" t="s">
        <v>30</v>
      </c>
      <c r="C13" s="2">
        <f>C3*C4/C10</f>
        <v>5.8337086011380851E-2</v>
      </c>
      <c r="D13" s="24">
        <v>5.8337086011380851E-2</v>
      </c>
    </row>
    <row r="15" spans="1:4" x14ac:dyDescent="0.25">
      <c r="A15" s="7" t="s">
        <v>14</v>
      </c>
      <c r="B15" s="1" t="s">
        <v>72</v>
      </c>
    </row>
    <row r="17" spans="1:2" x14ac:dyDescent="0.25">
      <c r="A17" s="7" t="s">
        <v>16</v>
      </c>
      <c r="B17" s="1"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H10" sqref="A1:XFD1048576"/>
    </sheetView>
  </sheetViews>
  <sheetFormatPr defaultRowHeight="15.75" x14ac:dyDescent="0.25"/>
  <cols>
    <col min="1" max="1" width="9.140625" style="7"/>
    <col min="2" max="2" width="23.85546875" style="1" customWidth="1"/>
    <col min="3" max="3" width="21.28515625" style="9" customWidth="1"/>
    <col min="4" max="4" width="11.140625" style="1" customWidth="1"/>
    <col min="5" max="5" width="11.5703125" style="1" bestFit="1" customWidth="1"/>
    <col min="6" max="6" width="17" style="1" hidden="1" customWidth="1"/>
    <col min="7" max="7" width="18.140625" style="8" customWidth="1"/>
    <col min="8" max="8" width="17.28515625" style="1" customWidth="1"/>
    <col min="9" max="16384" width="9.140625" style="1"/>
  </cols>
  <sheetData>
    <row r="1" spans="1:8" s="7" customFormat="1" x14ac:dyDescent="0.25">
      <c r="A1" s="7" t="s">
        <v>32</v>
      </c>
      <c r="B1" s="7" t="s">
        <v>33</v>
      </c>
      <c r="C1" s="16"/>
      <c r="G1" s="17"/>
    </row>
    <row r="2" spans="1:8" x14ac:dyDescent="0.25">
      <c r="B2" s="1" t="s">
        <v>22</v>
      </c>
    </row>
    <row r="3" spans="1:8" x14ac:dyDescent="0.25">
      <c r="B3" s="1" t="s">
        <v>23</v>
      </c>
      <c r="C3" s="11">
        <v>1000</v>
      </c>
    </row>
    <row r="4" spans="1:8" x14ac:dyDescent="0.25">
      <c r="B4" s="1" t="s">
        <v>34</v>
      </c>
      <c r="C4" s="9" t="s">
        <v>4</v>
      </c>
    </row>
    <row r="5" spans="1:8" x14ac:dyDescent="0.25">
      <c r="B5" s="1" t="s">
        <v>40</v>
      </c>
      <c r="C5" s="18">
        <v>0.11</v>
      </c>
    </row>
    <row r="6" spans="1:8" x14ac:dyDescent="0.25">
      <c r="B6" s="1" t="s">
        <v>36</v>
      </c>
      <c r="C6" s="10">
        <f>C3*C5</f>
        <v>110</v>
      </c>
    </row>
    <row r="8" spans="1:8" x14ac:dyDescent="0.25">
      <c r="A8" s="7" t="s">
        <v>1</v>
      </c>
      <c r="B8" s="1" t="s">
        <v>35</v>
      </c>
    </row>
    <row r="9" spans="1:8" x14ac:dyDescent="0.25">
      <c r="B9" s="1" t="s">
        <v>38</v>
      </c>
      <c r="C9" s="9" t="s">
        <v>39</v>
      </c>
      <c r="D9" s="1" t="s">
        <v>36</v>
      </c>
      <c r="E9" s="1" t="s">
        <v>37</v>
      </c>
      <c r="F9" s="1" t="s">
        <v>35</v>
      </c>
      <c r="G9" s="1" t="s">
        <v>35</v>
      </c>
    </row>
    <row r="10" spans="1:8" x14ac:dyDescent="0.25">
      <c r="B10" s="4">
        <v>0.11</v>
      </c>
      <c r="C10" s="9">
        <v>12</v>
      </c>
      <c r="D10" s="10">
        <v>110</v>
      </c>
      <c r="E10" s="11">
        <v>1000</v>
      </c>
      <c r="F10" s="12">
        <f>PV(B10,C10,D10,E10,0)</f>
        <v>-1000</v>
      </c>
      <c r="G10" s="13">
        <v>1000</v>
      </c>
      <c r="H10" s="1" t="s">
        <v>41</v>
      </c>
    </row>
    <row r="11" spans="1:8" x14ac:dyDescent="0.25">
      <c r="B11" s="4">
        <v>0.15</v>
      </c>
      <c r="C11" s="9">
        <v>12</v>
      </c>
      <c r="D11" s="10">
        <v>110</v>
      </c>
      <c r="E11" s="11">
        <v>1000</v>
      </c>
      <c r="F11" s="12">
        <f>PV(B11,C11,D11,E11,0)</f>
        <v>-783.1752400497777</v>
      </c>
      <c r="G11" s="13">
        <v>783.18</v>
      </c>
    </row>
    <row r="12" spans="1:8" x14ac:dyDescent="0.25">
      <c r="B12" s="4">
        <v>0.08</v>
      </c>
      <c r="C12" s="9">
        <v>12</v>
      </c>
      <c r="D12" s="10">
        <v>110</v>
      </c>
      <c r="E12" s="11">
        <v>1000</v>
      </c>
      <c r="F12" s="12">
        <f>PV(B12,C12,D12,E12,0)</f>
        <v>-1226.0823405077533</v>
      </c>
      <c r="G12" s="13">
        <v>1226.08</v>
      </c>
    </row>
    <row r="15" spans="1:8" x14ac:dyDescent="0.25">
      <c r="A15" s="7" t="s">
        <v>11</v>
      </c>
      <c r="B15" s="1" t="s">
        <v>38</v>
      </c>
      <c r="C15" s="1" t="s">
        <v>35</v>
      </c>
    </row>
    <row r="16" spans="1:8" x14ac:dyDescent="0.25">
      <c r="B16" s="4">
        <v>0.08</v>
      </c>
      <c r="C16" s="19">
        <v>1226.08</v>
      </c>
    </row>
    <row r="17" spans="1:12" x14ac:dyDescent="0.25">
      <c r="B17" s="4">
        <v>0.11</v>
      </c>
      <c r="C17" s="19">
        <v>1000</v>
      </c>
    </row>
    <row r="18" spans="1:12" x14ac:dyDescent="0.25">
      <c r="B18" s="4">
        <v>0.15</v>
      </c>
      <c r="C18" s="19">
        <v>783.18</v>
      </c>
    </row>
    <row r="26" spans="1:12" x14ac:dyDescent="0.25">
      <c r="A26" s="7" t="s">
        <v>14</v>
      </c>
      <c r="B26" s="20" t="s">
        <v>43</v>
      </c>
      <c r="C26" s="20"/>
      <c r="D26" s="20"/>
      <c r="E26" s="20"/>
      <c r="F26" s="20"/>
      <c r="G26" s="20"/>
      <c r="H26" s="20"/>
      <c r="I26" s="20"/>
      <c r="J26" s="20"/>
      <c r="K26" s="20"/>
      <c r="L26" s="20"/>
    </row>
    <row r="28" spans="1:12" x14ac:dyDescent="0.25">
      <c r="A28" s="7" t="s">
        <v>16</v>
      </c>
      <c r="B28" s="1" t="s">
        <v>42</v>
      </c>
    </row>
    <row r="29" spans="1:12" x14ac:dyDescent="0.25">
      <c r="B29" s="1" t="s">
        <v>44</v>
      </c>
    </row>
    <row r="30" spans="1:12" x14ac:dyDescent="0.25">
      <c r="B30" s="1" t="s">
        <v>45</v>
      </c>
    </row>
  </sheetData>
  <mergeCells count="1">
    <mergeCell ref="B26:L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18" workbookViewId="0">
      <selection activeCell="A18" sqref="A1:XFD1048576"/>
    </sheetView>
  </sheetViews>
  <sheetFormatPr defaultRowHeight="15.75" x14ac:dyDescent="0.25"/>
  <cols>
    <col min="1" max="1" width="9.140625" style="7"/>
    <col min="2" max="2" width="20.28515625" style="1" customWidth="1"/>
    <col min="3" max="3" width="11.5703125" style="1" bestFit="1" customWidth="1"/>
    <col min="4" max="4" width="9.85546875" style="1" bestFit="1" customWidth="1"/>
    <col min="5" max="5" width="10.85546875" style="1" customWidth="1"/>
    <col min="6" max="6" width="10.85546875" style="1" hidden="1" customWidth="1"/>
    <col min="7" max="7" width="10.85546875" style="1" customWidth="1"/>
    <col min="8" max="8" width="10.5703125" style="1" bestFit="1" customWidth="1"/>
    <col min="9" max="16384" width="9.140625" style="1"/>
  </cols>
  <sheetData>
    <row r="1" spans="1:8" s="7" customFormat="1" x14ac:dyDescent="0.25">
      <c r="A1" s="7" t="s">
        <v>46</v>
      </c>
      <c r="B1" s="7" t="s">
        <v>47</v>
      </c>
    </row>
    <row r="2" spans="1:8" x14ac:dyDescent="0.25">
      <c r="B2" s="1" t="s">
        <v>22</v>
      </c>
    </row>
    <row r="3" spans="1:8" x14ac:dyDescent="0.25">
      <c r="B3" s="1" t="s">
        <v>53</v>
      </c>
      <c r="C3" s="1" t="s">
        <v>48</v>
      </c>
    </row>
    <row r="4" spans="1:8" x14ac:dyDescent="0.25">
      <c r="B4" s="1" t="s">
        <v>49</v>
      </c>
      <c r="C4" s="4">
        <v>0.12</v>
      </c>
    </row>
    <row r="5" spans="1:8" x14ac:dyDescent="0.25">
      <c r="B5" s="1" t="s">
        <v>50</v>
      </c>
      <c r="C5" s="8">
        <v>1000</v>
      </c>
    </row>
    <row r="6" spans="1:8" x14ac:dyDescent="0.25">
      <c r="B6" s="1" t="s">
        <v>38</v>
      </c>
      <c r="C6" s="4">
        <v>0.14000000000000001</v>
      </c>
    </row>
    <row r="7" spans="1:8" x14ac:dyDescent="0.25">
      <c r="B7" s="1" t="s">
        <v>36</v>
      </c>
      <c r="C7" s="8">
        <f>C5*C4</f>
        <v>120</v>
      </c>
      <c r="D7" s="5" t="s">
        <v>54</v>
      </c>
    </row>
    <row r="9" spans="1:8" x14ac:dyDescent="0.25">
      <c r="B9" s="1" t="s">
        <v>38</v>
      </c>
      <c r="C9" s="9" t="s">
        <v>39</v>
      </c>
      <c r="D9" s="1" t="s">
        <v>36</v>
      </c>
      <c r="E9" s="1" t="s">
        <v>37</v>
      </c>
      <c r="F9" s="1" t="s">
        <v>35</v>
      </c>
      <c r="G9" s="1" t="s">
        <v>35</v>
      </c>
    </row>
    <row r="10" spans="1:8" x14ac:dyDescent="0.25">
      <c r="B10" s="4">
        <v>0.14000000000000001</v>
      </c>
      <c r="C10" s="9">
        <v>1</v>
      </c>
      <c r="D10" s="10">
        <v>120</v>
      </c>
      <c r="E10" s="11">
        <v>1000</v>
      </c>
      <c r="F10" s="12">
        <f>PV(B10,C10,D10,E10,0)</f>
        <v>-982.45614035087704</v>
      </c>
      <c r="G10" s="13">
        <v>982.46</v>
      </c>
      <c r="H10" s="14"/>
    </row>
    <row r="11" spans="1:8" x14ac:dyDescent="0.25">
      <c r="B11" s="4">
        <v>0.14000000000000001</v>
      </c>
      <c r="C11" s="9">
        <v>3</v>
      </c>
      <c r="D11" s="10">
        <v>120</v>
      </c>
      <c r="E11" s="11">
        <v>1000</v>
      </c>
      <c r="F11" s="12">
        <f>PV(B11,C11,D11,E11,0)</f>
        <v>-953.56735945743094</v>
      </c>
      <c r="G11" s="13">
        <v>953.57</v>
      </c>
      <c r="H11" s="14"/>
    </row>
    <row r="12" spans="1:8" x14ac:dyDescent="0.25">
      <c r="B12" s="4">
        <v>0.14000000000000001</v>
      </c>
      <c r="C12" s="9">
        <v>6</v>
      </c>
      <c r="D12" s="10">
        <v>120</v>
      </c>
      <c r="E12" s="11">
        <v>1000</v>
      </c>
      <c r="F12" s="12">
        <f>PV(B12,C12,D12,E12,0)</f>
        <v>-922.22664966914977</v>
      </c>
      <c r="G12" s="13">
        <v>922.23</v>
      </c>
      <c r="H12" s="14"/>
    </row>
    <row r="13" spans="1:8" x14ac:dyDescent="0.25">
      <c r="B13" s="4">
        <v>0.14000000000000001</v>
      </c>
      <c r="C13" s="9">
        <v>9</v>
      </c>
      <c r="D13" s="10">
        <v>120</v>
      </c>
      <c r="E13" s="11">
        <v>1000</v>
      </c>
      <c r="F13" s="12">
        <f t="shared" ref="F13:F14" si="0">PV(B13,C13,D13,E13,0)</f>
        <v>-901.07256326450624</v>
      </c>
      <c r="G13" s="13">
        <v>901.07</v>
      </c>
      <c r="H13" s="14"/>
    </row>
    <row r="14" spans="1:8" x14ac:dyDescent="0.25">
      <c r="B14" s="4">
        <v>0.14000000000000001</v>
      </c>
      <c r="C14" s="9">
        <v>12</v>
      </c>
      <c r="D14" s="10">
        <v>120</v>
      </c>
      <c r="E14" s="11">
        <v>1000</v>
      </c>
      <c r="F14" s="12">
        <f t="shared" si="0"/>
        <v>-886.79415749009559</v>
      </c>
      <c r="G14" s="13">
        <v>886.79</v>
      </c>
      <c r="H14" s="14"/>
    </row>
    <row r="15" spans="1:8" x14ac:dyDescent="0.25">
      <c r="B15" s="4">
        <v>0.14000000000000001</v>
      </c>
      <c r="C15" s="9">
        <v>15</v>
      </c>
      <c r="D15" s="10">
        <v>120</v>
      </c>
      <c r="E15" s="11">
        <v>1000</v>
      </c>
      <c r="F15" s="12">
        <f t="shared" ref="F15" si="1">PV(B15,C15,D15,E15,0)</f>
        <v>-877.156640295594</v>
      </c>
      <c r="G15" s="13">
        <v>877.16</v>
      </c>
      <c r="H15" s="14"/>
    </row>
    <row r="18" spans="1:4" x14ac:dyDescent="0.25">
      <c r="A18" s="7" t="s">
        <v>11</v>
      </c>
      <c r="C18" s="9" t="s">
        <v>39</v>
      </c>
      <c r="D18" s="1" t="s">
        <v>35</v>
      </c>
    </row>
    <row r="19" spans="1:4" x14ac:dyDescent="0.25">
      <c r="C19" s="9">
        <v>1</v>
      </c>
      <c r="D19" s="15">
        <v>982.46</v>
      </c>
    </row>
    <row r="20" spans="1:4" x14ac:dyDescent="0.25">
      <c r="C20" s="9">
        <v>3</v>
      </c>
      <c r="D20" s="15">
        <v>953.57</v>
      </c>
    </row>
    <row r="21" spans="1:4" x14ac:dyDescent="0.25">
      <c r="C21" s="9">
        <v>6</v>
      </c>
      <c r="D21" s="15">
        <v>922.23</v>
      </c>
    </row>
    <row r="22" spans="1:4" x14ac:dyDescent="0.25">
      <c r="C22" s="9">
        <v>9</v>
      </c>
      <c r="D22" s="15">
        <v>901.07</v>
      </c>
    </row>
    <row r="23" spans="1:4" x14ac:dyDescent="0.25">
      <c r="C23" s="9">
        <v>12</v>
      </c>
      <c r="D23" s="15">
        <v>886.79</v>
      </c>
    </row>
    <row r="24" spans="1:4" x14ac:dyDescent="0.25">
      <c r="C24" s="9">
        <v>15</v>
      </c>
      <c r="D24" s="15">
        <v>877.16</v>
      </c>
    </row>
    <row r="32" spans="1:4" x14ac:dyDescent="0.25">
      <c r="A32" s="7" t="s">
        <v>14</v>
      </c>
      <c r="B32" s="1" t="s">
        <v>55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4" workbookViewId="0">
      <selection activeCell="H14" sqref="H14"/>
    </sheetView>
  </sheetViews>
  <sheetFormatPr defaultRowHeight="15.75" x14ac:dyDescent="0.25"/>
  <cols>
    <col min="1" max="16384" width="9.140625" style="1"/>
  </cols>
  <sheetData>
    <row r="1" spans="1:15" x14ac:dyDescent="0.25">
      <c r="A1" s="1" t="s">
        <v>51</v>
      </c>
      <c r="B1" s="1" t="s">
        <v>52</v>
      </c>
    </row>
    <row r="3" spans="1:15" x14ac:dyDescent="0.25">
      <c r="A3" s="1" t="s">
        <v>1</v>
      </c>
      <c r="B3" s="1" t="s">
        <v>60</v>
      </c>
      <c r="C3" s="1" t="s">
        <v>62</v>
      </c>
    </row>
    <row r="4" spans="1:15" x14ac:dyDescent="0.25">
      <c r="B4" s="1" t="s">
        <v>57</v>
      </c>
      <c r="C4" s="2">
        <f>(1000*0.09+(1000-820)/8)/((1000+820)/2)</f>
        <v>0.12362637362637363</v>
      </c>
      <c r="D4" s="3">
        <v>0.1236</v>
      </c>
    </row>
    <row r="5" spans="1:15" x14ac:dyDescent="0.25">
      <c r="B5" s="1" t="s">
        <v>61</v>
      </c>
      <c r="C5" s="2">
        <f>(1000*0.12+(1000-1000)/16)/((1000+1000)/2)</f>
        <v>0.12</v>
      </c>
      <c r="D5" s="4">
        <v>0.12</v>
      </c>
    </row>
    <row r="6" spans="1:15" x14ac:dyDescent="0.25">
      <c r="B6" s="1" t="s">
        <v>59</v>
      </c>
      <c r="C6" s="2">
        <f>(500*0.12+(500-560)/12)/((500+560)/2)</f>
        <v>0.10377358490566038</v>
      </c>
      <c r="D6" s="3">
        <v>0.1038</v>
      </c>
    </row>
    <row r="7" spans="1:15" x14ac:dyDescent="0.25">
      <c r="B7" s="1" t="s">
        <v>58</v>
      </c>
      <c r="C7" s="2">
        <f>(1000*0.15+(1000-1120)/10)/((1000+1120)/2)</f>
        <v>0.13018867924528302</v>
      </c>
      <c r="D7" s="3">
        <v>0.13020000000000001</v>
      </c>
    </row>
    <row r="8" spans="1:15" x14ac:dyDescent="0.25">
      <c r="B8" s="1" t="s">
        <v>56</v>
      </c>
      <c r="C8" s="2">
        <f>(1000*0.05+(1000-900)/3)/((1000+900)/2)</f>
        <v>8.7719298245614044E-2</v>
      </c>
      <c r="D8" s="3">
        <v>8.77E-2</v>
      </c>
    </row>
    <row r="9" spans="1:15" x14ac:dyDescent="0.25">
      <c r="B9" s="5" t="s">
        <v>63</v>
      </c>
    </row>
    <row r="10" spans="1:15" x14ac:dyDescent="0.25">
      <c r="B10" s="5" t="s">
        <v>64</v>
      </c>
    </row>
    <row r="12" spans="1:15" ht="51" customHeight="1" x14ac:dyDescent="0.25">
      <c r="A12" s="1" t="s">
        <v>11</v>
      </c>
      <c r="B12" s="6" t="s">
        <v>74</v>
      </c>
      <c r="C12" s="6"/>
      <c r="D12" s="6"/>
      <c r="E12" s="6"/>
      <c r="F12" s="6"/>
      <c r="G12" s="6"/>
      <c r="H12" s="6"/>
      <c r="I12" s="6"/>
      <c r="J12" s="6"/>
      <c r="K12" s="6"/>
      <c r="L12" s="6"/>
      <c r="M12" s="6"/>
      <c r="N12" s="6"/>
      <c r="O12" s="6"/>
    </row>
  </sheetData>
  <mergeCells count="1">
    <mergeCell ref="B12:O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P6-5</vt:lpstr>
      <vt:lpstr>P6-11</vt:lpstr>
      <vt:lpstr>P6-17</vt:lpstr>
      <vt:lpstr>P6-18</vt:lpstr>
      <vt:lpstr>P6-22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2019-02-17T10:43:36Z</dcterms:created>
  <dcterms:modified xsi:type="dcterms:W3CDTF">2019-02-17T18:49:47Z</dcterms:modified>
</cp:coreProperties>
</file>